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30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'Položky'!$A$1:$K$49</definedName>
    <definedName name="_xlnm.Print_Area" localSheetId="1">'Rekapitulace'!$A$1:$I$19</definedName>
    <definedName name="PocetMJ">'Krycí list'!$G$7</definedName>
    <definedName name="Poznamka">'Krycí list'!$B$37</definedName>
    <definedName name="Projektant">'Krycí list'!$C$7</definedName>
    <definedName name="PSV">'Rekapitulace'!$F$13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'Rekapitulace'!$E$18</definedName>
    <definedName name="VRNnazev">'Rekapitulace'!$A$18</definedName>
    <definedName name="VRNproc">'Rekapitulace'!$F$18</definedName>
    <definedName name="VRNzakl">'Rekapitulace'!$G$18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<sst xmlns="http://schemas.openxmlformats.org/spreadsheetml/2006/main" count="213" uniqueCount="152">
  <si>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</si>
  <si>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</si>
  <si>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</si>
  <si>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</si>
  <si>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</si>
  <si>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</si>
  <si>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</si>
  <si>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</si>
  <si>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</si>
  <si>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</si>
  <si>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</si>
  <si>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</si>
  <si>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</si>
  <si>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</si>
  <si>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</si>
  <si>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</si>
  <si>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</si>
  <si>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</si>
  <si>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</si>
  <si>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</si>
  <si>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</si>
  <si>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</si>
  <si>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</si>
  <si>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</si>
  <si>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</si>
  <si>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</si>
  <si>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</si>
  <si>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</si>
  <si>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</si>
  <si>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</si>
  <si>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</si>
  <si>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</si>
  <si>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</si>
  <si>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</si>
  <si>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</si>
  <si>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</si>
  <si>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</si>
  <si>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</si>
  <si>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</si>
  <si>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</si>
  <si>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</si>
  <si>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</si>
  <si>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</si>
  <si>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</si>
  <si>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</si>
  <si>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</si>
  <si>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</si>
  <si>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</si>
  <si>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</si>
  <si>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</si>
  <si>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</si>
  <si>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</si>
  <si>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</si>
  <si>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</si>
  <si>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</si>
  <si>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</si>
  <si>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</si>
  <si>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</si>
  <si>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</si>
  <si>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</si>
  <si>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</si>
  <si>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</si>
  <si>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</si>
  <si>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</si>
  <si>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</si>
  <si>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</si>
  <si>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</si>
  <si>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</si>
  <si>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</si>
  <si>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</si>
  <si>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</si>
  <si>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</si>
  <si>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ZATEPLENÍ Č.P.240</t>
  </si>
  <si>
    <t>ZDRAVOTNÍ STŘEDISKO</t>
  </si>
  <si>
    <t>61</t>
  </si>
  <si>
    <t>Upravy povrchů vnitřní</t>
  </si>
  <si>
    <t>610 99-1111.R00</t>
  </si>
  <si>
    <t>Zakrývání výplní vnějších otvorů</t>
  </si>
  <si>
    <t>m2</t>
  </si>
  <si>
    <t>62</t>
  </si>
  <si>
    <t>Upravy povrchů vnější</t>
  </si>
  <si>
    <t>622 42-2521.R00</t>
  </si>
  <si>
    <t>Oprava vnějších omítek vápen. štuk. II, do 50 %</t>
  </si>
  <si>
    <t>622 42-1386.RT1</t>
  </si>
  <si>
    <t>Zateplovací systém, EPS 100-F tl. 100 mm</t>
  </si>
  <si>
    <t>622 42-1381.RU3</t>
  </si>
  <si>
    <t>Zateplovací systém, EPS-F tl. 30 mm</t>
  </si>
  <si>
    <t>622 47-1512.R00</t>
  </si>
  <si>
    <t>Omítka stěn,silikonová,zrnitý 1,5 mm,sl.2 včetně penetrace</t>
  </si>
  <si>
    <t>622751322</t>
  </si>
  <si>
    <t>KZS lišta zakládací soklová PVC šířky 93</t>
  </si>
  <si>
    <t>m</t>
  </si>
  <si>
    <t>622752221</t>
  </si>
  <si>
    <t>KZS lišta rohová stěnová Al tkaninou 10/10 mm</t>
  </si>
  <si>
    <t>629 48-1118.R00</t>
  </si>
  <si>
    <t>Potažení ploch rovných sklovláknitým pletivem vtlačením do tmele-na nezateplovné konstrukce</t>
  </si>
  <si>
    <t>622 90-1112.R00</t>
  </si>
  <si>
    <t>Očištění zdiva před započetím oprav ručně</t>
  </si>
  <si>
    <t>94</t>
  </si>
  <si>
    <t>Lešení a stavební výtahy</t>
  </si>
  <si>
    <t>941 94-1051.R00</t>
  </si>
  <si>
    <t>Montáž lešení leh.řad.s podlahami,š.1,5 m, H 10 m</t>
  </si>
  <si>
    <t>941 94-1192.R00</t>
  </si>
  <si>
    <t>Příplatek za každý měsíc použití lešení k pol.1032</t>
  </si>
  <si>
    <t>941 94-1851.R00</t>
  </si>
  <si>
    <t>Demontáž lešení leh.řad.s podlahami,š.1,5 m,H 10 m</t>
  </si>
  <si>
    <t>95</t>
  </si>
  <si>
    <t>Dokončovací kce na pozem.stav.</t>
  </si>
  <si>
    <t>X00901</t>
  </si>
  <si>
    <t>Demontáž a opětovná montáž stávajícího vedení hromosvodů na fasádě s novými držáky</t>
  </si>
  <si>
    <t>s</t>
  </si>
  <si>
    <t>X00902</t>
  </si>
  <si>
    <t>Provedení nových zaústění okap.svodů do  kanaliz</t>
  </si>
  <si>
    <t>X00903</t>
  </si>
  <si>
    <t>Úprava stávající elektroinstalace na fasádě a úprava stávajících větracích mřížek</t>
  </si>
  <si>
    <t>713</t>
  </si>
  <si>
    <t>Izolace tepelné</t>
  </si>
  <si>
    <t>713 12-1111.R00</t>
  </si>
  <si>
    <t>Izolace tepelná podlah na sucho, jednovrstvá</t>
  </si>
  <si>
    <t>631-41194.A</t>
  </si>
  <si>
    <t>Deska z minerální vlny OrsilUni tl. 180 mm</t>
  </si>
  <si>
    <t>764</t>
  </si>
  <si>
    <t>Konstrukce klempířské</t>
  </si>
  <si>
    <t>764 45-4803.R00</t>
  </si>
  <si>
    <t>Demontáž odpadních trub kruhových,D 150 mm</t>
  </si>
  <si>
    <t>764 41-0850.R00</t>
  </si>
  <si>
    <t>Demontáž oplechování parapetů,rš od 100 do 330 mm</t>
  </si>
  <si>
    <t>764 42-1850.R00</t>
  </si>
  <si>
    <t>Demontáž oplechování říms,rš od 250 do 330 mm</t>
  </si>
  <si>
    <t>764 35-2821.R00</t>
  </si>
  <si>
    <t>Demontáž žlabů půlkruh. rovných, rš 500 mm, do 45°</t>
  </si>
  <si>
    <t>764 33-1831.R00</t>
  </si>
  <si>
    <t>Demontáž lemování zdí, rš 250 a 330 mm, do 45°</t>
  </si>
  <si>
    <t>764 25-2401.R00</t>
  </si>
  <si>
    <t>Žlaby Ti Zn plech, podokapní půlkruhové, rš 250 mm s háky, čelo půlkruhové</t>
  </si>
  <si>
    <t>764 25-9432.R00</t>
  </si>
  <si>
    <t>Kotlík čtyřhran. pro žlaby Ti Zn 200 x 300 x 400mm</t>
  </si>
  <si>
    <t>kus</t>
  </si>
  <si>
    <t>764 55-4402.R00</t>
  </si>
  <si>
    <t>Odpadní trouby z Ti Zn plechu, kruhové, D 100 mm</t>
  </si>
  <si>
    <t>764 23-1430.R00</t>
  </si>
  <si>
    <t>Lemování Ti Zn plechem zdí,tvrdá krytina,rš 330 mm</t>
  </si>
  <si>
    <t>764 55-4493.R00</t>
  </si>
  <si>
    <t>Montáž kolena Ti Zn kruhového</t>
  </si>
  <si>
    <t>764 55-4494.R00</t>
  </si>
  <si>
    <t>Montáž odskoku Ti Zn kruhového</t>
  </si>
  <si>
    <t>764 59-3410.R00</t>
  </si>
  <si>
    <t>Provedeí nových zaústění okapních svodů do kanaliz</t>
  </si>
  <si>
    <t>764 51-0440.R00</t>
  </si>
  <si>
    <t>Oplechování parapetů včetně rohů Ti Zn, rš 400 mm</t>
  </si>
  <si>
    <t>998 76 4202.R00</t>
  </si>
  <si>
    <t>přesun hmot pro kce klempířské procentní v objekte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</si>
</sst>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9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73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72</v>
      </c>
      <c r="D6" s="11"/>
      <c r="E6" s="11"/>
      <c r="F6" s="19"/>
      <c r="G6" s="13"/>
    </row>
    <row r="7" spans="1:9" ht="12.75">
      <c r="A7" s="14" t="s">
        <v>8</v>
      </c>
      <c r="B7" s="16"/>
      <c r="C7" s="175"/>
      <c r="D7" s="176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5"/>
      <c r="D8" s="176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7"/>
      <c r="F11" s="178"/>
      <c r="G11" s="179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14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14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20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0"/>
      <c r="C37" s="180"/>
      <c r="D37" s="180"/>
      <c r="E37" s="180"/>
      <c r="F37" s="180"/>
      <c r="G37" s="180"/>
      <c r="H37" t="s">
        <v>4</v>
      </c>
    </row>
    <row r="38" spans="1:8" ht="12.75" customHeight="1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 ht="12.75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 ht="12.75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 ht="12.75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 ht="12.75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 ht="12.75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 ht="12.75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 ht="12.75">
      <c r="A45" s="68"/>
      <c r="B45" s="180"/>
      <c r="C45" s="180"/>
      <c r="D45" s="180"/>
      <c r="E45" s="180"/>
      <c r="F45" s="180"/>
      <c r="G45" s="180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sheetProtection/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1" t="s">
        <v>5</v>
      </c>
      <c r="B1" s="182"/>
      <c r="C1" s="69" t="str">
        <f>CONCATENATE(cislostavby," ",nazevstavby)</f>
        <v> ZATEPLENÍ Č.P.240</v>
      </c>
      <c r="D1" s="70"/>
      <c r="E1" s="71"/>
      <c r="F1" s="70"/>
      <c r="G1" s="72"/>
      <c r="H1" s="73"/>
      <c r="I1" s="74"/>
    </row>
    <row r="2" spans="1:9" ht="13.5" thickBot="1">
      <c r="A2" s="183" t="s">
        <v>1</v>
      </c>
      <c r="B2" s="184"/>
      <c r="C2" s="75" t="str">
        <f>CONCATENATE(cisloobjektu," ",nazevobjektu)</f>
        <v> ZDRAVOTNÍ STŘEDISKO</v>
      </c>
      <c r="D2" s="76"/>
      <c r="E2" s="77"/>
      <c r="F2" s="76"/>
      <c r="G2" s="185"/>
      <c r="H2" s="185"/>
      <c r="I2" s="186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61</v>
      </c>
      <c r="B7" s="85" t="str">
        <f>Položky!C7</f>
        <v>Upravy povrchů vnitřní</v>
      </c>
      <c r="C7" s="86"/>
      <c r="D7" s="87"/>
      <c r="E7" s="171">
        <f>Položky!BC9</f>
        <v>0</v>
      </c>
      <c r="F7" s="172">
        <f>Položky!BD9</f>
        <v>0</v>
      </c>
      <c r="G7" s="172">
        <f>Položky!BE9</f>
        <v>0</v>
      </c>
      <c r="H7" s="172">
        <f>Položky!BF9</f>
        <v>0</v>
      </c>
      <c r="I7" s="173">
        <f>Položky!BG9</f>
        <v>0</v>
      </c>
    </row>
    <row r="8" spans="1:9" s="30" customFormat="1" ht="12.75">
      <c r="A8" s="170" t="str">
        <f>Položky!B10</f>
        <v>62</v>
      </c>
      <c r="B8" s="85" t="str">
        <f>Položky!C10</f>
        <v>Upravy povrchů vnější</v>
      </c>
      <c r="C8" s="86"/>
      <c r="D8" s="87"/>
      <c r="E8" s="171">
        <f>Položky!BC19</f>
        <v>0</v>
      </c>
      <c r="F8" s="172">
        <f>Položky!BD19</f>
        <v>0</v>
      </c>
      <c r="G8" s="172">
        <f>Položky!BE19</f>
        <v>0</v>
      </c>
      <c r="H8" s="172">
        <f>Položky!BF19</f>
        <v>0</v>
      </c>
      <c r="I8" s="173">
        <f>Položky!BG19</f>
        <v>0</v>
      </c>
    </row>
    <row r="9" spans="1:9" s="30" customFormat="1" ht="12.75">
      <c r="A9" s="170" t="str">
        <f>Položky!B20</f>
        <v>94</v>
      </c>
      <c r="B9" s="85" t="str">
        <f>Položky!C20</f>
        <v>Lešení a stavební výtahy</v>
      </c>
      <c r="C9" s="86"/>
      <c r="D9" s="87"/>
      <c r="E9" s="171">
        <f>Položky!BC24</f>
        <v>0</v>
      </c>
      <c r="F9" s="172">
        <f>Položky!BD24</f>
        <v>0</v>
      </c>
      <c r="G9" s="172">
        <f>Položky!BE24</f>
        <v>0</v>
      </c>
      <c r="H9" s="172">
        <f>Položky!BF24</f>
        <v>0</v>
      </c>
      <c r="I9" s="173">
        <f>Položky!BG24</f>
        <v>0</v>
      </c>
    </row>
    <row r="10" spans="1:9" s="30" customFormat="1" ht="12.75">
      <c r="A10" s="170" t="str">
        <f>Položky!B25</f>
        <v>95</v>
      </c>
      <c r="B10" s="85" t="str">
        <f>Položky!C25</f>
        <v>Dokončovací kce na pozem.stav.</v>
      </c>
      <c r="C10" s="86"/>
      <c r="D10" s="87"/>
      <c r="E10" s="171">
        <f>Položky!BC29</f>
        <v>0</v>
      </c>
      <c r="F10" s="172">
        <f>Položky!BD29</f>
        <v>0</v>
      </c>
      <c r="G10" s="172">
        <f>Položky!BE29</f>
        <v>0</v>
      </c>
      <c r="H10" s="172">
        <f>Položky!BF29</f>
        <v>0</v>
      </c>
      <c r="I10" s="173">
        <f>Položky!BG29</f>
        <v>0</v>
      </c>
    </row>
    <row r="11" spans="1:9" s="30" customFormat="1" ht="12.75">
      <c r="A11" s="170" t="str">
        <f>Položky!B30</f>
        <v>713</v>
      </c>
      <c r="B11" s="85" t="str">
        <f>Položky!C30</f>
        <v>Izolace tepelné</v>
      </c>
      <c r="C11" s="86"/>
      <c r="D11" s="87"/>
      <c r="E11" s="171">
        <f>Položky!BC33</f>
        <v>0</v>
      </c>
      <c r="F11" s="172">
        <f>Položky!BD33</f>
        <v>0</v>
      </c>
      <c r="G11" s="172">
        <f>Položky!BE33</f>
        <v>0</v>
      </c>
      <c r="H11" s="172">
        <f>Položky!BF33</f>
        <v>0</v>
      </c>
      <c r="I11" s="173">
        <f>Položky!BG33</f>
        <v>0</v>
      </c>
    </row>
    <row r="12" spans="1:9" s="30" customFormat="1" ht="13.5" thickBot="1">
      <c r="A12" s="170" t="str">
        <f>Položky!B34</f>
        <v>764</v>
      </c>
      <c r="B12" s="85" t="str">
        <f>Položky!C34</f>
        <v>Konstrukce klempířské</v>
      </c>
      <c r="C12" s="86"/>
      <c r="D12" s="87"/>
      <c r="E12" s="171">
        <f>Položky!BC49</f>
        <v>0</v>
      </c>
      <c r="F12" s="172">
        <f>Položky!BD49</f>
        <v>0</v>
      </c>
      <c r="G12" s="172">
        <f>Položky!BE49</f>
        <v>0</v>
      </c>
      <c r="H12" s="172">
        <f>Položky!BF49</f>
        <v>0</v>
      </c>
      <c r="I12" s="173">
        <f>Položky!BG49</f>
        <v>0</v>
      </c>
    </row>
    <row r="13" spans="1:9" s="93" customFormat="1" ht="13.5" thickBot="1">
      <c r="A13" s="88"/>
      <c r="B13" s="80" t="s">
        <v>50</v>
      </c>
      <c r="C13" s="80"/>
      <c r="D13" s="89"/>
      <c r="E13" s="90">
        <f>SUM(E7:E12)</f>
        <v>0</v>
      </c>
      <c r="F13" s="91">
        <f>SUM(F7:F12)</f>
        <v>0</v>
      </c>
      <c r="G13" s="91">
        <f>SUM(G7:G12)</f>
        <v>0</v>
      </c>
      <c r="H13" s="91">
        <f>SUM(H7:H12)</f>
        <v>0</v>
      </c>
      <c r="I13" s="92">
        <f>SUM(I7:I12)</f>
        <v>0</v>
      </c>
    </row>
    <row r="14" spans="1:9" ht="12.75">
      <c r="A14" s="86"/>
      <c r="B14" s="86"/>
      <c r="C14" s="86"/>
      <c r="D14" s="86"/>
      <c r="E14" s="86"/>
      <c r="F14" s="86"/>
      <c r="G14" s="86"/>
      <c r="H14" s="86"/>
      <c r="I14" s="86"/>
    </row>
    <row r="15" spans="1:57" ht="19.5" customHeight="1">
      <c r="A15" s="94" t="s">
        <v>51</v>
      </c>
      <c r="B15" s="94"/>
      <c r="C15" s="94"/>
      <c r="D15" s="94"/>
      <c r="E15" s="94"/>
      <c r="F15" s="94"/>
      <c r="G15" s="95"/>
      <c r="H15" s="94"/>
      <c r="I15" s="94"/>
      <c r="BA15" s="31"/>
      <c r="BB15" s="31"/>
      <c r="BC15" s="31"/>
      <c r="BD15" s="31"/>
      <c r="BE15" s="31"/>
    </row>
    <row r="16" spans="1:9" ht="13.5" thickBot="1">
      <c r="A16" s="96"/>
      <c r="B16" s="96"/>
      <c r="C16" s="96"/>
      <c r="D16" s="96"/>
      <c r="E16" s="96"/>
      <c r="F16" s="96"/>
      <c r="G16" s="96"/>
      <c r="H16" s="96"/>
      <c r="I16" s="96"/>
    </row>
    <row r="17" spans="1:9" ht="12.75">
      <c r="A17" s="97" t="s">
        <v>52</v>
      </c>
      <c r="B17" s="98"/>
      <c r="C17" s="98"/>
      <c r="D17" s="99"/>
      <c r="E17" s="100" t="s">
        <v>53</v>
      </c>
      <c r="F17" s="101" t="s">
        <v>54</v>
      </c>
      <c r="G17" s="102" t="s">
        <v>55</v>
      </c>
      <c r="H17" s="103"/>
      <c r="I17" s="104" t="s">
        <v>53</v>
      </c>
    </row>
    <row r="18" spans="1:53" ht="12.75">
      <c r="A18" s="105"/>
      <c r="B18" s="106"/>
      <c r="C18" s="106"/>
      <c r="D18" s="107"/>
      <c r="E18" s="108"/>
      <c r="F18" s="109"/>
      <c r="G18" s="110">
        <f>CHOOSE(BA18+1,HSV+PSV,HSV+PSV+Mont,HSV+PSV+Dodavka+Mont,HSV,PSV,Mont,Dodavka,Mont+Dodavka,0)</f>
        <v>0</v>
      </c>
      <c r="H18" s="111"/>
      <c r="I18" s="112">
        <f>E18+F18*G18/100</f>
        <v>0</v>
      </c>
      <c r="BA18">
        <v>8</v>
      </c>
    </row>
    <row r="19" spans="1:9" ht="13.5" thickBot="1">
      <c r="A19" s="113"/>
      <c r="B19" s="114" t="s">
        <v>56</v>
      </c>
      <c r="C19" s="115"/>
      <c r="D19" s="116"/>
      <c r="E19" s="117"/>
      <c r="F19" s="118"/>
      <c r="G19" s="118"/>
      <c r="H19" s="187">
        <f>SUM(H18:H18)</f>
        <v>0</v>
      </c>
      <c r="I19" s="188"/>
    </row>
    <row r="21" spans="2:9" ht="12.75">
      <c r="B21" s="93"/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</sheetData>
  <sheetProtection/>
  <mergeCells count="4">
    <mergeCell ref="A1:B1"/>
    <mergeCell ref="A2:B2"/>
    <mergeCell ref="G2:I2"/>
    <mergeCell ref="H19:I19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116"/>
  <sheetViews>
    <sheetView showGridLines="0" showZeros="0" zoomScale="80" zoomScaleNormal="80" zoomScalePageLayoutView="0" workbookViewId="0" topLeftCell="A1">
      <selection activeCell="A49" sqref="A49:IV51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1" t="s">
        <v>5</v>
      </c>
      <c r="B3" s="182"/>
      <c r="C3" s="69" t="str">
        <f>CONCATENATE(cislostavby," ",nazevstavby)</f>
        <v> ZATEPLENÍ Č.P.240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0" t="s">
        <v>1</v>
      </c>
      <c r="B4" s="184"/>
      <c r="C4" s="75" t="str">
        <f>CONCATENATE(cisloobjektu," ",nazevobjektu)</f>
        <v> ZDRAVOTNÍ STŘEDISKO</v>
      </c>
      <c r="D4" s="76"/>
      <c r="E4" s="77"/>
      <c r="F4" s="76"/>
      <c r="G4" s="191"/>
      <c r="H4" s="191"/>
      <c r="I4" s="19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74</v>
      </c>
      <c r="C7" s="141" t="s">
        <v>75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76</v>
      </c>
      <c r="C8" s="149" t="s">
        <v>77</v>
      </c>
      <c r="D8" s="150" t="s">
        <v>78</v>
      </c>
      <c r="E8" s="151">
        <v>41.6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12.75">
      <c r="A9" s="154"/>
      <c r="B9" s="155" t="s">
        <v>71</v>
      </c>
      <c r="C9" s="156" t="str">
        <f>CONCATENATE(B7," ",C7)</f>
        <v>61 Upravy povrchů vnitřní</v>
      </c>
      <c r="D9" s="154"/>
      <c r="E9" s="157"/>
      <c r="F9" s="157"/>
      <c r="G9" s="158">
        <f>SUM(G7:G8)</f>
        <v>0</v>
      </c>
      <c r="H9" s="159"/>
      <c r="I9" s="160">
        <f>SUM(I7:I8)</f>
        <v>0</v>
      </c>
      <c r="J9" s="159"/>
      <c r="K9" s="160">
        <f>SUM(K7:K8)</f>
        <v>0</v>
      </c>
      <c r="Q9" s="146">
        <v>4</v>
      </c>
      <c r="BC9" s="161">
        <f>SUM(BC7:BC8)</f>
        <v>0</v>
      </c>
      <c r="BD9" s="161">
        <f>SUM(BD7:BD8)</f>
        <v>0</v>
      </c>
      <c r="BE9" s="161">
        <f>SUM(BE7:BE8)</f>
        <v>0</v>
      </c>
      <c r="BF9" s="161">
        <f>SUM(BF7:BF8)</f>
        <v>0</v>
      </c>
      <c r="BG9" s="161">
        <f>SUM(BG7:BG8)</f>
        <v>0</v>
      </c>
    </row>
    <row r="10" spans="1:17" ht="12.75">
      <c r="A10" s="139" t="s">
        <v>69</v>
      </c>
      <c r="B10" s="140" t="s">
        <v>79</v>
      </c>
      <c r="C10" s="141" t="s">
        <v>80</v>
      </c>
      <c r="D10" s="142"/>
      <c r="E10" s="143"/>
      <c r="F10" s="143"/>
      <c r="G10" s="144"/>
      <c r="H10" s="145"/>
      <c r="I10" s="145"/>
      <c r="J10" s="145"/>
      <c r="K10" s="145"/>
      <c r="Q10" s="146">
        <v>1</v>
      </c>
    </row>
    <row r="11" spans="1:59" ht="12.75">
      <c r="A11" s="147">
        <v>2</v>
      </c>
      <c r="B11" s="148" t="s">
        <v>81</v>
      </c>
      <c r="C11" s="149" t="s">
        <v>82</v>
      </c>
      <c r="D11" s="150" t="s">
        <v>78</v>
      </c>
      <c r="E11" s="151">
        <v>28</v>
      </c>
      <c r="F11" s="151">
        <v>0</v>
      </c>
      <c r="G11" s="152">
        <f aca="true" t="shared" si="0" ref="G11:G18">E11*F11</f>
        <v>0</v>
      </c>
      <c r="H11" s="153">
        <v>0.054</v>
      </c>
      <c r="I11" s="153">
        <f aca="true" t="shared" si="1" ref="I11:I18">E11*H11</f>
        <v>1.512</v>
      </c>
      <c r="J11" s="153">
        <v>0</v>
      </c>
      <c r="K11" s="153">
        <f aca="true" t="shared" si="2" ref="K11:K18">E11*J11</f>
        <v>0</v>
      </c>
      <c r="Q11" s="146">
        <v>2</v>
      </c>
      <c r="AA11" s="122">
        <v>12</v>
      </c>
      <c r="AB11" s="122">
        <v>0</v>
      </c>
      <c r="AC11" s="122">
        <v>2</v>
      </c>
      <c r="BB11" s="122">
        <v>1</v>
      </c>
      <c r="BC11" s="122">
        <f aca="true" t="shared" si="3" ref="BC11:BC18">IF(BB11=1,G11,0)</f>
        <v>0</v>
      </c>
      <c r="BD11" s="122">
        <f aca="true" t="shared" si="4" ref="BD11:BD18">IF(BB11=2,G11,0)</f>
        <v>0</v>
      </c>
      <c r="BE11" s="122">
        <f aca="true" t="shared" si="5" ref="BE11:BE18">IF(BB11=3,G11,0)</f>
        <v>0</v>
      </c>
      <c r="BF11" s="122">
        <f aca="true" t="shared" si="6" ref="BF11:BF18">IF(BB11=4,G11,0)</f>
        <v>0</v>
      </c>
      <c r="BG11" s="122">
        <f aca="true" t="shared" si="7" ref="BG11:BG18">IF(BB11=5,G11,0)</f>
        <v>0</v>
      </c>
    </row>
    <row r="12" spans="1:59" ht="12.75">
      <c r="A12" s="147">
        <v>3</v>
      </c>
      <c r="B12" s="148" t="s">
        <v>83</v>
      </c>
      <c r="C12" s="149" t="s">
        <v>84</v>
      </c>
      <c r="D12" s="150" t="s">
        <v>78</v>
      </c>
      <c r="E12" s="151">
        <v>336.09</v>
      </c>
      <c r="F12" s="151">
        <v>0</v>
      </c>
      <c r="G12" s="152">
        <f t="shared" si="0"/>
        <v>0</v>
      </c>
      <c r="H12" s="153">
        <v>0.01126</v>
      </c>
      <c r="I12" s="153">
        <f t="shared" si="1"/>
        <v>3.7843733999999993</v>
      </c>
      <c r="J12" s="153">
        <v>0</v>
      </c>
      <c r="K12" s="153">
        <f t="shared" si="2"/>
        <v>0</v>
      </c>
      <c r="Q12" s="146">
        <v>2</v>
      </c>
      <c r="AA12" s="122">
        <v>12</v>
      </c>
      <c r="AB12" s="122">
        <v>0</v>
      </c>
      <c r="AC12" s="122">
        <v>3</v>
      </c>
      <c r="BB12" s="122">
        <v>1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 ht="12.75">
      <c r="A13" s="147">
        <v>4</v>
      </c>
      <c r="B13" s="148" t="s">
        <v>85</v>
      </c>
      <c r="C13" s="149" t="s">
        <v>86</v>
      </c>
      <c r="D13" s="150" t="s">
        <v>78</v>
      </c>
      <c r="E13" s="151">
        <v>32.15</v>
      </c>
      <c r="F13" s="151">
        <v>0</v>
      </c>
      <c r="G13" s="152">
        <f t="shared" si="0"/>
        <v>0</v>
      </c>
      <c r="H13" s="153">
        <v>0.01076</v>
      </c>
      <c r="I13" s="153">
        <f t="shared" si="1"/>
        <v>0.345934</v>
      </c>
      <c r="J13" s="153">
        <v>0</v>
      </c>
      <c r="K13" s="153">
        <f t="shared" si="2"/>
        <v>0</v>
      </c>
      <c r="Q13" s="146">
        <v>2</v>
      </c>
      <c r="AA13" s="122">
        <v>12</v>
      </c>
      <c r="AB13" s="122">
        <v>0</v>
      </c>
      <c r="AC13" s="122">
        <v>4</v>
      </c>
      <c r="BB13" s="122">
        <v>1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59" ht="25.5">
      <c r="A14" s="147">
        <v>5</v>
      </c>
      <c r="B14" s="148" t="s">
        <v>87</v>
      </c>
      <c r="C14" s="149" t="s">
        <v>88</v>
      </c>
      <c r="D14" s="150" t="s">
        <v>78</v>
      </c>
      <c r="E14" s="151">
        <v>457</v>
      </c>
      <c r="F14" s="151">
        <v>0</v>
      </c>
      <c r="G14" s="152">
        <f t="shared" si="0"/>
        <v>0</v>
      </c>
      <c r="H14" s="153">
        <v>0.00302</v>
      </c>
      <c r="I14" s="153">
        <f t="shared" si="1"/>
        <v>1.3801400000000001</v>
      </c>
      <c r="J14" s="153">
        <v>0</v>
      </c>
      <c r="K14" s="153">
        <f t="shared" si="2"/>
        <v>0</v>
      </c>
      <c r="Q14" s="146">
        <v>2</v>
      </c>
      <c r="AA14" s="122">
        <v>12</v>
      </c>
      <c r="AB14" s="122">
        <v>0</v>
      </c>
      <c r="AC14" s="122">
        <v>5</v>
      </c>
      <c r="BB14" s="122">
        <v>1</v>
      </c>
      <c r="BC14" s="122">
        <f t="shared" si="3"/>
        <v>0</v>
      </c>
      <c r="BD14" s="122">
        <f t="shared" si="4"/>
        <v>0</v>
      </c>
      <c r="BE14" s="122">
        <f t="shared" si="5"/>
        <v>0</v>
      </c>
      <c r="BF14" s="122">
        <f t="shared" si="6"/>
        <v>0</v>
      </c>
      <c r="BG14" s="122">
        <f t="shared" si="7"/>
        <v>0</v>
      </c>
    </row>
    <row r="15" spans="1:59" ht="12.75">
      <c r="A15" s="147">
        <v>6</v>
      </c>
      <c r="B15" s="148" t="s">
        <v>89</v>
      </c>
      <c r="C15" s="149" t="s">
        <v>90</v>
      </c>
      <c r="D15" s="150" t="s">
        <v>91</v>
      </c>
      <c r="E15" s="151">
        <v>78.42</v>
      </c>
      <c r="F15" s="151">
        <v>0</v>
      </c>
      <c r="G15" s="152">
        <f t="shared" si="0"/>
        <v>0</v>
      </c>
      <c r="H15" s="153">
        <v>0</v>
      </c>
      <c r="I15" s="153">
        <f t="shared" si="1"/>
        <v>0</v>
      </c>
      <c r="J15" s="153">
        <v>0</v>
      </c>
      <c r="K15" s="153">
        <f t="shared" si="2"/>
        <v>0</v>
      </c>
      <c r="Q15" s="146">
        <v>2</v>
      </c>
      <c r="AA15" s="122">
        <v>12</v>
      </c>
      <c r="AB15" s="122">
        <v>0</v>
      </c>
      <c r="AC15" s="122">
        <v>6</v>
      </c>
      <c r="BB15" s="122">
        <v>1</v>
      </c>
      <c r="BC15" s="122">
        <f t="shared" si="3"/>
        <v>0</v>
      </c>
      <c r="BD15" s="122">
        <f t="shared" si="4"/>
        <v>0</v>
      </c>
      <c r="BE15" s="122">
        <f t="shared" si="5"/>
        <v>0</v>
      </c>
      <c r="BF15" s="122">
        <f t="shared" si="6"/>
        <v>0</v>
      </c>
      <c r="BG15" s="122">
        <f t="shared" si="7"/>
        <v>0</v>
      </c>
    </row>
    <row r="16" spans="1:59" ht="12.75">
      <c r="A16" s="147">
        <v>7</v>
      </c>
      <c r="B16" s="148" t="s">
        <v>92</v>
      </c>
      <c r="C16" s="149" t="s">
        <v>93</v>
      </c>
      <c r="D16" s="150" t="s">
        <v>91</v>
      </c>
      <c r="E16" s="151">
        <v>171.6</v>
      </c>
      <c r="F16" s="151">
        <v>0</v>
      </c>
      <c r="G16" s="152">
        <f t="shared" si="0"/>
        <v>0</v>
      </c>
      <c r="H16" s="153">
        <v>0</v>
      </c>
      <c r="I16" s="153">
        <f t="shared" si="1"/>
        <v>0</v>
      </c>
      <c r="J16" s="153">
        <v>0</v>
      </c>
      <c r="K16" s="153">
        <f t="shared" si="2"/>
        <v>0</v>
      </c>
      <c r="Q16" s="146">
        <v>2</v>
      </c>
      <c r="AA16" s="122">
        <v>12</v>
      </c>
      <c r="AB16" s="122">
        <v>0</v>
      </c>
      <c r="AC16" s="122">
        <v>7</v>
      </c>
      <c r="BB16" s="122">
        <v>1</v>
      </c>
      <c r="BC16" s="122">
        <f t="shared" si="3"/>
        <v>0</v>
      </c>
      <c r="BD16" s="122">
        <f t="shared" si="4"/>
        <v>0</v>
      </c>
      <c r="BE16" s="122">
        <f t="shared" si="5"/>
        <v>0</v>
      </c>
      <c r="BF16" s="122">
        <f t="shared" si="6"/>
        <v>0</v>
      </c>
      <c r="BG16" s="122">
        <f t="shared" si="7"/>
        <v>0</v>
      </c>
    </row>
    <row r="17" spans="1:59" ht="25.5">
      <c r="A17" s="147">
        <v>8</v>
      </c>
      <c r="B17" s="148" t="s">
        <v>94</v>
      </c>
      <c r="C17" s="149" t="s">
        <v>95</v>
      </c>
      <c r="D17" s="150" t="s">
        <v>78</v>
      </c>
      <c r="E17" s="151">
        <v>121</v>
      </c>
      <c r="F17" s="151">
        <v>0</v>
      </c>
      <c r="G17" s="152">
        <f t="shared" si="0"/>
        <v>0</v>
      </c>
      <c r="H17" s="153">
        <v>0.00088</v>
      </c>
      <c r="I17" s="153">
        <f t="shared" si="1"/>
        <v>0.10648</v>
      </c>
      <c r="J17" s="153">
        <v>0</v>
      </c>
      <c r="K17" s="153">
        <f t="shared" si="2"/>
        <v>0</v>
      </c>
      <c r="Q17" s="146">
        <v>2</v>
      </c>
      <c r="AA17" s="122">
        <v>12</v>
      </c>
      <c r="AB17" s="122">
        <v>0</v>
      </c>
      <c r="AC17" s="122">
        <v>8</v>
      </c>
      <c r="BB17" s="122">
        <v>1</v>
      </c>
      <c r="BC17" s="122">
        <f t="shared" si="3"/>
        <v>0</v>
      </c>
      <c r="BD17" s="122">
        <f t="shared" si="4"/>
        <v>0</v>
      </c>
      <c r="BE17" s="122">
        <f t="shared" si="5"/>
        <v>0</v>
      </c>
      <c r="BF17" s="122">
        <f t="shared" si="6"/>
        <v>0</v>
      </c>
      <c r="BG17" s="122">
        <f t="shared" si="7"/>
        <v>0</v>
      </c>
    </row>
    <row r="18" spans="1:59" ht="12.75">
      <c r="A18" s="147">
        <v>9</v>
      </c>
      <c r="B18" s="148" t="s">
        <v>96</v>
      </c>
      <c r="C18" s="149" t="s">
        <v>97</v>
      </c>
      <c r="D18" s="150" t="s">
        <v>78</v>
      </c>
      <c r="E18" s="151">
        <v>150</v>
      </c>
      <c r="F18" s="151">
        <v>0</v>
      </c>
      <c r="G18" s="152">
        <f t="shared" si="0"/>
        <v>0</v>
      </c>
      <c r="H18" s="153">
        <v>0.002</v>
      </c>
      <c r="I18" s="153">
        <f t="shared" si="1"/>
        <v>0.3</v>
      </c>
      <c r="J18" s="153">
        <v>0</v>
      </c>
      <c r="K18" s="153">
        <f t="shared" si="2"/>
        <v>0</v>
      </c>
      <c r="Q18" s="146">
        <v>2</v>
      </c>
      <c r="AA18" s="122">
        <v>12</v>
      </c>
      <c r="AB18" s="122">
        <v>0</v>
      </c>
      <c r="AC18" s="122">
        <v>9</v>
      </c>
      <c r="BB18" s="122">
        <v>1</v>
      </c>
      <c r="BC18" s="122">
        <f t="shared" si="3"/>
        <v>0</v>
      </c>
      <c r="BD18" s="122">
        <f t="shared" si="4"/>
        <v>0</v>
      </c>
      <c r="BE18" s="122">
        <f t="shared" si="5"/>
        <v>0</v>
      </c>
      <c r="BF18" s="122">
        <f t="shared" si="6"/>
        <v>0</v>
      </c>
      <c r="BG18" s="122">
        <f t="shared" si="7"/>
        <v>0</v>
      </c>
    </row>
    <row r="19" spans="1:59" ht="12.75">
      <c r="A19" s="154"/>
      <c r="B19" s="155" t="s">
        <v>71</v>
      </c>
      <c r="C19" s="156" t="str">
        <f>CONCATENATE(B10," ",C10)</f>
        <v>62 Upravy povrchů vnější</v>
      </c>
      <c r="D19" s="154"/>
      <c r="E19" s="157"/>
      <c r="F19" s="157"/>
      <c r="G19" s="158">
        <f>SUM(G10:G18)</f>
        <v>0</v>
      </c>
      <c r="H19" s="159"/>
      <c r="I19" s="160">
        <f>SUM(I10:I18)</f>
        <v>7.428927399999999</v>
      </c>
      <c r="J19" s="159"/>
      <c r="K19" s="160">
        <f>SUM(K10:K18)</f>
        <v>0</v>
      </c>
      <c r="Q19" s="146">
        <v>4</v>
      </c>
      <c r="BC19" s="161">
        <f>SUM(BC10:BC18)</f>
        <v>0</v>
      </c>
      <c r="BD19" s="161">
        <f>SUM(BD10:BD18)</f>
        <v>0</v>
      </c>
      <c r="BE19" s="161">
        <f>SUM(BE10:BE18)</f>
        <v>0</v>
      </c>
      <c r="BF19" s="161">
        <f>SUM(BF10:BF18)</f>
        <v>0</v>
      </c>
      <c r="BG19" s="161">
        <f>SUM(BG10:BG18)</f>
        <v>0</v>
      </c>
    </row>
    <row r="20" spans="1:17" ht="12.75">
      <c r="A20" s="139" t="s">
        <v>69</v>
      </c>
      <c r="B20" s="140" t="s">
        <v>98</v>
      </c>
      <c r="C20" s="141" t="s">
        <v>99</v>
      </c>
      <c r="D20" s="142"/>
      <c r="E20" s="143"/>
      <c r="F20" s="143"/>
      <c r="G20" s="144"/>
      <c r="H20" s="145"/>
      <c r="I20" s="145"/>
      <c r="J20" s="145"/>
      <c r="K20" s="145"/>
      <c r="Q20" s="146">
        <v>1</v>
      </c>
    </row>
    <row r="21" spans="1:59" ht="12.75">
      <c r="A21" s="147">
        <v>10</v>
      </c>
      <c r="B21" s="148" t="s">
        <v>100</v>
      </c>
      <c r="C21" s="149" t="s">
        <v>101</v>
      </c>
      <c r="D21" s="150" t="s">
        <v>78</v>
      </c>
      <c r="E21" s="151">
        <v>480</v>
      </c>
      <c r="F21" s="151">
        <v>0</v>
      </c>
      <c r="G21" s="152">
        <f>E21*F21</f>
        <v>0</v>
      </c>
      <c r="H21" s="153">
        <v>0.04406</v>
      </c>
      <c r="I21" s="153">
        <f>E21*H21</f>
        <v>21.1488</v>
      </c>
      <c r="J21" s="153">
        <v>0</v>
      </c>
      <c r="K21" s="153">
        <f>E21*J21</f>
        <v>0</v>
      </c>
      <c r="Q21" s="146">
        <v>2</v>
      </c>
      <c r="AA21" s="122">
        <v>12</v>
      </c>
      <c r="AB21" s="122">
        <v>0</v>
      </c>
      <c r="AC21" s="122">
        <v>10</v>
      </c>
      <c r="BB21" s="122">
        <v>1</v>
      </c>
      <c r="BC21" s="122">
        <f>IF(BB21=1,G21,0)</f>
        <v>0</v>
      </c>
      <c r="BD21" s="122">
        <f>IF(BB21=2,G21,0)</f>
        <v>0</v>
      </c>
      <c r="BE21" s="122">
        <f>IF(BB21=3,G21,0)</f>
        <v>0</v>
      </c>
      <c r="BF21" s="122">
        <f>IF(BB21=4,G21,0)</f>
        <v>0</v>
      </c>
      <c r="BG21" s="122">
        <f>IF(BB21=5,G21,0)</f>
        <v>0</v>
      </c>
    </row>
    <row r="22" spans="1:59" ht="12.75">
      <c r="A22" s="147">
        <v>11</v>
      </c>
      <c r="B22" s="148" t="s">
        <v>102</v>
      </c>
      <c r="C22" s="149" t="s">
        <v>103</v>
      </c>
      <c r="D22" s="150" t="s">
        <v>78</v>
      </c>
      <c r="E22" s="151">
        <v>480</v>
      </c>
      <c r="F22" s="151">
        <v>0</v>
      </c>
      <c r="G22" s="152">
        <f>E22*F22</f>
        <v>0</v>
      </c>
      <c r="H22" s="153">
        <v>0</v>
      </c>
      <c r="I22" s="153">
        <f>E22*H22</f>
        <v>0</v>
      </c>
      <c r="J22" s="153">
        <v>0</v>
      </c>
      <c r="K22" s="153">
        <f>E22*J22</f>
        <v>0</v>
      </c>
      <c r="Q22" s="146">
        <v>2</v>
      </c>
      <c r="AA22" s="122">
        <v>12</v>
      </c>
      <c r="AB22" s="122">
        <v>0</v>
      </c>
      <c r="AC22" s="122">
        <v>11</v>
      </c>
      <c r="BB22" s="122">
        <v>1</v>
      </c>
      <c r="BC22" s="122">
        <f>IF(BB22=1,G22,0)</f>
        <v>0</v>
      </c>
      <c r="BD22" s="122">
        <f>IF(BB22=2,G22,0)</f>
        <v>0</v>
      </c>
      <c r="BE22" s="122">
        <f>IF(BB22=3,G22,0)</f>
        <v>0</v>
      </c>
      <c r="BF22" s="122">
        <f>IF(BB22=4,G22,0)</f>
        <v>0</v>
      </c>
      <c r="BG22" s="122">
        <f>IF(BB22=5,G22,0)</f>
        <v>0</v>
      </c>
    </row>
    <row r="23" spans="1:59" ht="12.75">
      <c r="A23" s="147">
        <v>12</v>
      </c>
      <c r="B23" s="148" t="s">
        <v>104</v>
      </c>
      <c r="C23" s="149" t="s">
        <v>105</v>
      </c>
      <c r="D23" s="150" t="s">
        <v>78</v>
      </c>
      <c r="E23" s="151">
        <v>480</v>
      </c>
      <c r="F23" s="151">
        <v>0</v>
      </c>
      <c r="G23" s="152">
        <f>E23*F23</f>
        <v>0</v>
      </c>
      <c r="H23" s="153">
        <v>0</v>
      </c>
      <c r="I23" s="153">
        <f>E23*H23</f>
        <v>0</v>
      </c>
      <c r="J23" s="153">
        <v>0</v>
      </c>
      <c r="K23" s="153">
        <f>E23*J23</f>
        <v>0</v>
      </c>
      <c r="Q23" s="146">
        <v>2</v>
      </c>
      <c r="AA23" s="122">
        <v>12</v>
      </c>
      <c r="AB23" s="122">
        <v>0</v>
      </c>
      <c r="AC23" s="122">
        <v>12</v>
      </c>
      <c r="BB23" s="122">
        <v>1</v>
      </c>
      <c r="BC23" s="122">
        <f>IF(BB23=1,G23,0)</f>
        <v>0</v>
      </c>
      <c r="BD23" s="122">
        <f>IF(BB23=2,G23,0)</f>
        <v>0</v>
      </c>
      <c r="BE23" s="122">
        <f>IF(BB23=3,G23,0)</f>
        <v>0</v>
      </c>
      <c r="BF23" s="122">
        <f>IF(BB23=4,G23,0)</f>
        <v>0</v>
      </c>
      <c r="BG23" s="122">
        <f>IF(BB23=5,G23,0)</f>
        <v>0</v>
      </c>
    </row>
    <row r="24" spans="1:59" ht="12.75">
      <c r="A24" s="154"/>
      <c r="B24" s="155" t="s">
        <v>71</v>
      </c>
      <c r="C24" s="156" t="str">
        <f>CONCATENATE(B20," ",C20)</f>
        <v>94 Lešení a stavební výtahy</v>
      </c>
      <c r="D24" s="154"/>
      <c r="E24" s="157"/>
      <c r="F24" s="157"/>
      <c r="G24" s="158">
        <f>SUM(G20:G23)</f>
        <v>0</v>
      </c>
      <c r="H24" s="159"/>
      <c r="I24" s="160">
        <f>SUM(I20:I23)</f>
        <v>21.1488</v>
      </c>
      <c r="J24" s="159"/>
      <c r="K24" s="160">
        <f>SUM(K20:K23)</f>
        <v>0</v>
      </c>
      <c r="Q24" s="146">
        <v>4</v>
      </c>
      <c r="BC24" s="161">
        <f>SUM(BC20:BC23)</f>
        <v>0</v>
      </c>
      <c r="BD24" s="161">
        <f>SUM(BD20:BD23)</f>
        <v>0</v>
      </c>
      <c r="BE24" s="161">
        <f>SUM(BE20:BE23)</f>
        <v>0</v>
      </c>
      <c r="BF24" s="161">
        <f>SUM(BF20:BF23)</f>
        <v>0</v>
      </c>
      <c r="BG24" s="161">
        <f>SUM(BG20:BG23)</f>
        <v>0</v>
      </c>
    </row>
    <row r="25" spans="1:17" ht="12.75">
      <c r="A25" s="139" t="s">
        <v>69</v>
      </c>
      <c r="B25" s="140" t="s">
        <v>106</v>
      </c>
      <c r="C25" s="141" t="s">
        <v>107</v>
      </c>
      <c r="D25" s="142"/>
      <c r="E25" s="143"/>
      <c r="F25" s="143"/>
      <c r="G25" s="144"/>
      <c r="H25" s="145"/>
      <c r="I25" s="145"/>
      <c r="J25" s="145"/>
      <c r="K25" s="145"/>
      <c r="Q25" s="146">
        <v>1</v>
      </c>
    </row>
    <row r="26" spans="1:59" ht="25.5">
      <c r="A26" s="147">
        <v>13</v>
      </c>
      <c r="B26" s="148" t="s">
        <v>108</v>
      </c>
      <c r="C26" s="149" t="s">
        <v>109</v>
      </c>
      <c r="D26" s="150" t="s">
        <v>110</v>
      </c>
      <c r="E26" s="151">
        <v>1</v>
      </c>
      <c r="F26" s="151">
        <v>0</v>
      </c>
      <c r="G26" s="152">
        <f>E26*F26</f>
        <v>0</v>
      </c>
      <c r="H26" s="153">
        <v>0.01928</v>
      </c>
      <c r="I26" s="153">
        <f>E26*H26</f>
        <v>0.01928</v>
      </c>
      <c r="J26" s="153">
        <v>0</v>
      </c>
      <c r="K26" s="153">
        <f>E26*J26</f>
        <v>0</v>
      </c>
      <c r="Q26" s="146">
        <v>2</v>
      </c>
      <c r="AA26" s="122">
        <v>12</v>
      </c>
      <c r="AB26" s="122">
        <v>0</v>
      </c>
      <c r="AC26" s="122">
        <v>13</v>
      </c>
      <c r="BB26" s="122">
        <v>1</v>
      </c>
      <c r="BC26" s="122">
        <f>IF(BB26=1,G26,0)</f>
        <v>0</v>
      </c>
      <c r="BD26" s="122">
        <f>IF(BB26=2,G26,0)</f>
        <v>0</v>
      </c>
      <c r="BE26" s="122">
        <f>IF(BB26=3,G26,0)</f>
        <v>0</v>
      </c>
      <c r="BF26" s="122">
        <f>IF(BB26=4,G26,0)</f>
        <v>0</v>
      </c>
      <c r="BG26" s="122">
        <f>IF(BB26=5,G26,0)</f>
        <v>0</v>
      </c>
    </row>
    <row r="27" spans="1:59" ht="12.75">
      <c r="A27" s="147">
        <v>14</v>
      </c>
      <c r="B27" s="148" t="s">
        <v>111</v>
      </c>
      <c r="C27" s="149" t="s">
        <v>112</v>
      </c>
      <c r="D27" s="150" t="s">
        <v>110</v>
      </c>
      <c r="E27" s="151">
        <v>1</v>
      </c>
      <c r="F27" s="151">
        <v>0</v>
      </c>
      <c r="G27" s="152">
        <f>E27*F27</f>
        <v>0</v>
      </c>
      <c r="H27" s="153">
        <v>0.01928</v>
      </c>
      <c r="I27" s="153">
        <f>E27*H27</f>
        <v>0.01928</v>
      </c>
      <c r="J27" s="153">
        <v>0</v>
      </c>
      <c r="K27" s="153">
        <f>E27*J27</f>
        <v>0</v>
      </c>
      <c r="Q27" s="146">
        <v>2</v>
      </c>
      <c r="AA27" s="122">
        <v>12</v>
      </c>
      <c r="AB27" s="122">
        <v>0</v>
      </c>
      <c r="AC27" s="122">
        <v>14</v>
      </c>
      <c r="BB27" s="122">
        <v>1</v>
      </c>
      <c r="BC27" s="122">
        <f>IF(BB27=1,G27,0)</f>
        <v>0</v>
      </c>
      <c r="BD27" s="122">
        <f>IF(BB27=2,G27,0)</f>
        <v>0</v>
      </c>
      <c r="BE27" s="122">
        <f>IF(BB27=3,G27,0)</f>
        <v>0</v>
      </c>
      <c r="BF27" s="122">
        <f>IF(BB27=4,G27,0)</f>
        <v>0</v>
      </c>
      <c r="BG27" s="122">
        <f>IF(BB27=5,G27,0)</f>
        <v>0</v>
      </c>
    </row>
    <row r="28" spans="1:59" ht="25.5">
      <c r="A28" s="147">
        <v>15</v>
      </c>
      <c r="B28" s="148" t="s">
        <v>113</v>
      </c>
      <c r="C28" s="149" t="s">
        <v>114</v>
      </c>
      <c r="D28" s="150" t="s">
        <v>110</v>
      </c>
      <c r="E28" s="151">
        <v>1</v>
      </c>
      <c r="F28" s="151">
        <v>0</v>
      </c>
      <c r="G28" s="152">
        <f>E28*F28</f>
        <v>0</v>
      </c>
      <c r="H28" s="153">
        <v>0.01928</v>
      </c>
      <c r="I28" s="153">
        <f>E28*H28</f>
        <v>0.01928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15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ht="12.75">
      <c r="A29" s="154"/>
      <c r="B29" s="155" t="s">
        <v>71</v>
      </c>
      <c r="C29" s="156" t="str">
        <f>CONCATENATE(B25," ",C25)</f>
        <v>95 Dokončovací kce na pozem.stav.</v>
      </c>
      <c r="D29" s="154"/>
      <c r="E29" s="157"/>
      <c r="F29" s="157"/>
      <c r="G29" s="158">
        <f>SUM(G25:G28)</f>
        <v>0</v>
      </c>
      <c r="H29" s="159"/>
      <c r="I29" s="160">
        <f>SUM(I25:I28)</f>
        <v>0.057839999999999996</v>
      </c>
      <c r="J29" s="159"/>
      <c r="K29" s="160">
        <f>SUM(K25:K28)</f>
        <v>0</v>
      </c>
      <c r="Q29" s="146">
        <v>4</v>
      </c>
      <c r="BC29" s="161">
        <f>SUM(BC25:BC28)</f>
        <v>0</v>
      </c>
      <c r="BD29" s="161">
        <f>SUM(BD25:BD28)</f>
        <v>0</v>
      </c>
      <c r="BE29" s="161">
        <f>SUM(BE25:BE28)</f>
        <v>0</v>
      </c>
      <c r="BF29" s="161">
        <f>SUM(BF25:BF28)</f>
        <v>0</v>
      </c>
      <c r="BG29" s="161">
        <f>SUM(BG25:BG28)</f>
        <v>0</v>
      </c>
    </row>
    <row r="30" spans="1:17" ht="12.75">
      <c r="A30" s="139" t="s">
        <v>69</v>
      </c>
      <c r="B30" s="140" t="s">
        <v>115</v>
      </c>
      <c r="C30" s="141" t="s">
        <v>116</v>
      </c>
      <c r="D30" s="142"/>
      <c r="E30" s="143"/>
      <c r="F30" s="143"/>
      <c r="G30" s="144"/>
      <c r="H30" s="145"/>
      <c r="I30" s="145"/>
      <c r="J30" s="145"/>
      <c r="K30" s="145"/>
      <c r="Q30" s="146">
        <v>1</v>
      </c>
    </row>
    <row r="31" spans="1:59" ht="12.75">
      <c r="A31" s="147">
        <v>16</v>
      </c>
      <c r="B31" s="148" t="s">
        <v>117</v>
      </c>
      <c r="C31" s="149" t="s">
        <v>118</v>
      </c>
      <c r="D31" s="150" t="s">
        <v>78</v>
      </c>
      <c r="E31" s="151">
        <v>178.315</v>
      </c>
      <c r="F31" s="151">
        <v>0</v>
      </c>
      <c r="G31" s="152">
        <f>E31*F31</f>
        <v>0</v>
      </c>
      <c r="H31" s="153">
        <v>3E-05</v>
      </c>
      <c r="I31" s="153">
        <f>E31*H31</f>
        <v>0.00534945</v>
      </c>
      <c r="J31" s="153">
        <v>0</v>
      </c>
      <c r="K31" s="153">
        <f>E31*J31</f>
        <v>0</v>
      </c>
      <c r="Q31" s="146">
        <v>2</v>
      </c>
      <c r="AA31" s="122">
        <v>12</v>
      </c>
      <c r="AB31" s="122">
        <v>0</v>
      </c>
      <c r="AC31" s="122">
        <v>16</v>
      </c>
      <c r="BB31" s="122">
        <v>2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59" ht="12.75">
      <c r="A32" s="147">
        <v>17</v>
      </c>
      <c r="B32" s="148" t="s">
        <v>119</v>
      </c>
      <c r="C32" s="149" t="s">
        <v>120</v>
      </c>
      <c r="D32" s="150" t="s">
        <v>78</v>
      </c>
      <c r="E32" s="151">
        <v>182.068</v>
      </c>
      <c r="F32" s="151">
        <v>0</v>
      </c>
      <c r="G32" s="152">
        <f>E32*F32</f>
        <v>0</v>
      </c>
      <c r="H32" s="153">
        <v>0.009</v>
      </c>
      <c r="I32" s="153">
        <f>E32*H32</f>
        <v>1.638612</v>
      </c>
      <c r="J32" s="153">
        <v>0</v>
      </c>
      <c r="K32" s="153">
        <f>E32*J32</f>
        <v>0</v>
      </c>
      <c r="Q32" s="146">
        <v>2</v>
      </c>
      <c r="AA32" s="122">
        <v>12</v>
      </c>
      <c r="AB32" s="122">
        <v>1</v>
      </c>
      <c r="AC32" s="122">
        <v>17</v>
      </c>
      <c r="BB32" s="122">
        <v>2</v>
      </c>
      <c r="BC32" s="122">
        <f>IF(BB32=1,G32,0)</f>
        <v>0</v>
      </c>
      <c r="BD32" s="122">
        <f>IF(BB32=2,G32,0)</f>
        <v>0</v>
      </c>
      <c r="BE32" s="122">
        <f>IF(BB32=3,G32,0)</f>
        <v>0</v>
      </c>
      <c r="BF32" s="122">
        <f>IF(BB32=4,G32,0)</f>
        <v>0</v>
      </c>
      <c r="BG32" s="122">
        <f>IF(BB32=5,G32,0)</f>
        <v>0</v>
      </c>
    </row>
    <row r="33" spans="1:59" ht="12.75">
      <c r="A33" s="154"/>
      <c r="B33" s="155" t="s">
        <v>71</v>
      </c>
      <c r="C33" s="156" t="str">
        <f>CONCATENATE(B30," ",C30)</f>
        <v>713 Izolace tepelné</v>
      </c>
      <c r="D33" s="154"/>
      <c r="E33" s="157"/>
      <c r="F33" s="157"/>
      <c r="G33" s="158">
        <f>SUM(G30:G32)</f>
        <v>0</v>
      </c>
      <c r="H33" s="159"/>
      <c r="I33" s="160">
        <f>SUM(I30:I32)</f>
        <v>1.64396145</v>
      </c>
      <c r="J33" s="159"/>
      <c r="K33" s="160">
        <f>SUM(K30:K32)</f>
        <v>0</v>
      </c>
      <c r="Q33" s="146">
        <v>4</v>
      </c>
      <c r="BC33" s="161">
        <f>SUM(BC30:BC32)</f>
        <v>0</v>
      </c>
      <c r="BD33" s="161">
        <f>SUM(BD30:BD32)</f>
        <v>0</v>
      </c>
      <c r="BE33" s="161">
        <f>SUM(BE30:BE32)</f>
        <v>0</v>
      </c>
      <c r="BF33" s="161">
        <f>SUM(BF30:BF32)</f>
        <v>0</v>
      </c>
      <c r="BG33" s="161">
        <f>SUM(BG30:BG32)</f>
        <v>0</v>
      </c>
    </row>
    <row r="34" spans="1:17" ht="12.75">
      <c r="A34" s="139" t="s">
        <v>69</v>
      </c>
      <c r="B34" s="140" t="s">
        <v>121</v>
      </c>
      <c r="C34" s="141" t="s">
        <v>122</v>
      </c>
      <c r="D34" s="142"/>
      <c r="E34" s="143"/>
      <c r="F34" s="143"/>
      <c r="G34" s="144"/>
      <c r="H34" s="145"/>
      <c r="I34" s="145"/>
      <c r="J34" s="145"/>
      <c r="K34" s="145"/>
      <c r="Q34" s="146">
        <v>1</v>
      </c>
    </row>
    <row r="35" spans="1:59" ht="12.75">
      <c r="A35" s="147">
        <v>18</v>
      </c>
      <c r="B35" s="148" t="s">
        <v>123</v>
      </c>
      <c r="C35" s="149" t="s">
        <v>124</v>
      </c>
      <c r="D35" s="150" t="s">
        <v>91</v>
      </c>
      <c r="E35" s="151">
        <v>73.5</v>
      </c>
      <c r="F35" s="151">
        <v>0</v>
      </c>
      <c r="G35" s="152">
        <f aca="true" t="shared" si="8" ref="G35:G48">E35*F35</f>
        <v>0</v>
      </c>
      <c r="H35" s="153">
        <v>0</v>
      </c>
      <c r="I35" s="153">
        <f aca="true" t="shared" si="9" ref="I35:I48">E35*H35</f>
        <v>0</v>
      </c>
      <c r="J35" s="153">
        <v>-0.00356</v>
      </c>
      <c r="K35" s="153">
        <f aca="true" t="shared" si="10" ref="K35:K48">E35*J35</f>
        <v>-0.26166</v>
      </c>
      <c r="Q35" s="146">
        <v>2</v>
      </c>
      <c r="AA35" s="122">
        <v>12</v>
      </c>
      <c r="AB35" s="122">
        <v>0</v>
      </c>
      <c r="AC35" s="122">
        <v>18</v>
      </c>
      <c r="BB35" s="122">
        <v>2</v>
      </c>
      <c r="BC35" s="122">
        <f aca="true" t="shared" si="11" ref="BC35:BC48">IF(BB35=1,G35,0)</f>
        <v>0</v>
      </c>
      <c r="BD35" s="122">
        <f aca="true" t="shared" si="12" ref="BD35:BD48">IF(BB35=2,G35,0)</f>
        <v>0</v>
      </c>
      <c r="BE35" s="122">
        <f aca="true" t="shared" si="13" ref="BE35:BE48">IF(BB35=3,G35,0)</f>
        <v>0</v>
      </c>
      <c r="BF35" s="122">
        <f aca="true" t="shared" si="14" ref="BF35:BF48">IF(BB35=4,G35,0)</f>
        <v>0</v>
      </c>
      <c r="BG35" s="122">
        <f aca="true" t="shared" si="15" ref="BG35:BG48">IF(BB35=5,G35,0)</f>
        <v>0</v>
      </c>
    </row>
    <row r="36" spans="1:59" ht="12.75">
      <c r="A36" s="147">
        <v>19</v>
      </c>
      <c r="B36" s="148" t="s">
        <v>125</v>
      </c>
      <c r="C36" s="149" t="s">
        <v>126</v>
      </c>
      <c r="D36" s="150" t="s">
        <v>91</v>
      </c>
      <c r="E36" s="151">
        <v>57</v>
      </c>
      <c r="F36" s="151">
        <v>0</v>
      </c>
      <c r="G36" s="152">
        <f t="shared" si="8"/>
        <v>0</v>
      </c>
      <c r="H36" s="153">
        <v>0</v>
      </c>
      <c r="I36" s="153">
        <f t="shared" si="9"/>
        <v>0</v>
      </c>
      <c r="J36" s="153">
        <v>-0.00135</v>
      </c>
      <c r="K36" s="153">
        <f t="shared" si="10"/>
        <v>-0.07695</v>
      </c>
      <c r="Q36" s="146">
        <v>2</v>
      </c>
      <c r="AA36" s="122">
        <v>12</v>
      </c>
      <c r="AB36" s="122">
        <v>0</v>
      </c>
      <c r="AC36" s="122">
        <v>19</v>
      </c>
      <c r="BB36" s="122">
        <v>2</v>
      </c>
      <c r="BC36" s="122">
        <f t="shared" si="11"/>
        <v>0</v>
      </c>
      <c r="BD36" s="122">
        <f t="shared" si="12"/>
        <v>0</v>
      </c>
      <c r="BE36" s="122">
        <f t="shared" si="13"/>
        <v>0</v>
      </c>
      <c r="BF36" s="122">
        <f t="shared" si="14"/>
        <v>0</v>
      </c>
      <c r="BG36" s="122">
        <f t="shared" si="15"/>
        <v>0</v>
      </c>
    </row>
    <row r="37" spans="1:59" ht="12.75">
      <c r="A37" s="147">
        <v>20</v>
      </c>
      <c r="B37" s="148" t="s">
        <v>127</v>
      </c>
      <c r="C37" s="149" t="s">
        <v>128</v>
      </c>
      <c r="D37" s="150" t="s">
        <v>91</v>
      </c>
      <c r="E37" s="151">
        <v>18</v>
      </c>
      <c r="F37" s="151">
        <v>0</v>
      </c>
      <c r="G37" s="152">
        <f t="shared" si="8"/>
        <v>0</v>
      </c>
      <c r="H37" s="153">
        <v>0</v>
      </c>
      <c r="I37" s="153">
        <f t="shared" si="9"/>
        <v>0</v>
      </c>
      <c r="J37" s="153">
        <v>-0.00175</v>
      </c>
      <c r="K37" s="153">
        <f t="shared" si="10"/>
        <v>-0.0315</v>
      </c>
      <c r="Q37" s="146">
        <v>2</v>
      </c>
      <c r="AA37" s="122">
        <v>12</v>
      </c>
      <c r="AB37" s="122">
        <v>0</v>
      </c>
      <c r="AC37" s="122">
        <v>20</v>
      </c>
      <c r="BB37" s="122">
        <v>2</v>
      </c>
      <c r="BC37" s="122">
        <f t="shared" si="11"/>
        <v>0</v>
      </c>
      <c r="BD37" s="122">
        <f t="shared" si="12"/>
        <v>0</v>
      </c>
      <c r="BE37" s="122">
        <f t="shared" si="13"/>
        <v>0</v>
      </c>
      <c r="BF37" s="122">
        <f t="shared" si="14"/>
        <v>0</v>
      </c>
      <c r="BG37" s="122">
        <f t="shared" si="15"/>
        <v>0</v>
      </c>
    </row>
    <row r="38" spans="1:59" ht="12.75">
      <c r="A38" s="147">
        <v>21</v>
      </c>
      <c r="B38" s="148" t="s">
        <v>129</v>
      </c>
      <c r="C38" s="149" t="s">
        <v>130</v>
      </c>
      <c r="D38" s="150" t="s">
        <v>91</v>
      </c>
      <c r="E38" s="151">
        <v>24.6</v>
      </c>
      <c r="F38" s="151">
        <v>0</v>
      </c>
      <c r="G38" s="152">
        <f t="shared" si="8"/>
        <v>0</v>
      </c>
      <c r="H38" s="153">
        <v>0</v>
      </c>
      <c r="I38" s="153">
        <f t="shared" si="9"/>
        <v>0</v>
      </c>
      <c r="J38" s="153">
        <v>-0.00445</v>
      </c>
      <c r="K38" s="153">
        <f t="shared" si="10"/>
        <v>-0.10947000000000001</v>
      </c>
      <c r="Q38" s="146">
        <v>2</v>
      </c>
      <c r="AA38" s="122">
        <v>12</v>
      </c>
      <c r="AB38" s="122">
        <v>0</v>
      </c>
      <c r="AC38" s="122">
        <v>21</v>
      </c>
      <c r="BB38" s="122">
        <v>2</v>
      </c>
      <c r="BC38" s="122">
        <f t="shared" si="11"/>
        <v>0</v>
      </c>
      <c r="BD38" s="122">
        <f t="shared" si="12"/>
        <v>0</v>
      </c>
      <c r="BE38" s="122">
        <f t="shared" si="13"/>
        <v>0</v>
      </c>
      <c r="BF38" s="122">
        <f t="shared" si="14"/>
        <v>0</v>
      </c>
      <c r="BG38" s="122">
        <f t="shared" si="15"/>
        <v>0</v>
      </c>
    </row>
    <row r="39" spans="1:59" ht="12.75">
      <c r="A39" s="147">
        <v>22</v>
      </c>
      <c r="B39" s="148" t="s">
        <v>131</v>
      </c>
      <c r="C39" s="149" t="s">
        <v>132</v>
      </c>
      <c r="D39" s="150" t="s">
        <v>91</v>
      </c>
      <c r="E39" s="151">
        <v>16</v>
      </c>
      <c r="F39" s="151">
        <v>0</v>
      </c>
      <c r="G39" s="152">
        <f t="shared" si="8"/>
        <v>0</v>
      </c>
      <c r="H39" s="153">
        <v>0</v>
      </c>
      <c r="I39" s="153">
        <f t="shared" si="9"/>
        <v>0</v>
      </c>
      <c r="J39" s="153">
        <v>-0.00205</v>
      </c>
      <c r="K39" s="153">
        <f t="shared" si="10"/>
        <v>-0.0328</v>
      </c>
      <c r="Q39" s="146">
        <v>2</v>
      </c>
      <c r="AA39" s="122">
        <v>12</v>
      </c>
      <c r="AB39" s="122">
        <v>0</v>
      </c>
      <c r="AC39" s="122">
        <v>22</v>
      </c>
      <c r="BB39" s="122">
        <v>2</v>
      </c>
      <c r="BC39" s="122">
        <f t="shared" si="11"/>
        <v>0</v>
      </c>
      <c r="BD39" s="122">
        <f t="shared" si="12"/>
        <v>0</v>
      </c>
      <c r="BE39" s="122">
        <f t="shared" si="13"/>
        <v>0</v>
      </c>
      <c r="BF39" s="122">
        <f t="shared" si="14"/>
        <v>0</v>
      </c>
      <c r="BG39" s="122">
        <f t="shared" si="15"/>
        <v>0</v>
      </c>
    </row>
    <row r="40" spans="1:59" ht="25.5">
      <c r="A40" s="147">
        <v>23</v>
      </c>
      <c r="B40" s="148" t="s">
        <v>133</v>
      </c>
      <c r="C40" s="149" t="s">
        <v>134</v>
      </c>
      <c r="D40" s="150" t="s">
        <v>91</v>
      </c>
      <c r="E40" s="151">
        <v>53.26</v>
      </c>
      <c r="F40" s="151">
        <v>0</v>
      </c>
      <c r="G40" s="152">
        <f t="shared" si="8"/>
        <v>0</v>
      </c>
      <c r="H40" s="153">
        <v>0.00343</v>
      </c>
      <c r="I40" s="153">
        <f t="shared" si="9"/>
        <v>0.18268179999999998</v>
      </c>
      <c r="J40" s="153">
        <v>0</v>
      </c>
      <c r="K40" s="153">
        <f t="shared" si="10"/>
        <v>0</v>
      </c>
      <c r="Q40" s="146">
        <v>2</v>
      </c>
      <c r="AA40" s="122">
        <v>12</v>
      </c>
      <c r="AB40" s="122">
        <v>0</v>
      </c>
      <c r="AC40" s="122">
        <v>23</v>
      </c>
      <c r="BB40" s="122">
        <v>2</v>
      </c>
      <c r="BC40" s="122">
        <f t="shared" si="11"/>
        <v>0</v>
      </c>
      <c r="BD40" s="122">
        <f t="shared" si="12"/>
        <v>0</v>
      </c>
      <c r="BE40" s="122">
        <f t="shared" si="13"/>
        <v>0</v>
      </c>
      <c r="BF40" s="122">
        <f t="shared" si="14"/>
        <v>0</v>
      </c>
      <c r="BG40" s="122">
        <f t="shared" si="15"/>
        <v>0</v>
      </c>
    </row>
    <row r="41" spans="1:59" ht="12.75">
      <c r="A41" s="147">
        <v>24</v>
      </c>
      <c r="B41" s="148" t="s">
        <v>135</v>
      </c>
      <c r="C41" s="149" t="s">
        <v>136</v>
      </c>
      <c r="D41" s="150" t="s">
        <v>137</v>
      </c>
      <c r="E41" s="151">
        <v>4</v>
      </c>
      <c r="F41" s="151">
        <v>0</v>
      </c>
      <c r="G41" s="152">
        <f t="shared" si="8"/>
        <v>0</v>
      </c>
      <c r="H41" s="153">
        <v>0.0032</v>
      </c>
      <c r="I41" s="153">
        <f t="shared" si="9"/>
        <v>0.0128</v>
      </c>
      <c r="J41" s="153">
        <v>0</v>
      </c>
      <c r="K41" s="153">
        <f t="shared" si="10"/>
        <v>0</v>
      </c>
      <c r="Q41" s="146">
        <v>2</v>
      </c>
      <c r="AA41" s="122">
        <v>12</v>
      </c>
      <c r="AB41" s="122">
        <v>0</v>
      </c>
      <c r="AC41" s="122">
        <v>24</v>
      </c>
      <c r="BB41" s="122">
        <v>2</v>
      </c>
      <c r="BC41" s="122">
        <f t="shared" si="11"/>
        <v>0</v>
      </c>
      <c r="BD41" s="122">
        <f t="shared" si="12"/>
        <v>0</v>
      </c>
      <c r="BE41" s="122">
        <f t="shared" si="13"/>
        <v>0</v>
      </c>
      <c r="BF41" s="122">
        <f t="shared" si="14"/>
        <v>0</v>
      </c>
      <c r="BG41" s="122">
        <f t="shared" si="15"/>
        <v>0</v>
      </c>
    </row>
    <row r="42" spans="1:59" ht="12.75">
      <c r="A42" s="147">
        <v>25</v>
      </c>
      <c r="B42" s="148" t="s">
        <v>138</v>
      </c>
      <c r="C42" s="149" t="s">
        <v>139</v>
      </c>
      <c r="D42" s="150" t="s">
        <v>91</v>
      </c>
      <c r="E42" s="151">
        <v>52.5</v>
      </c>
      <c r="F42" s="151">
        <v>0</v>
      </c>
      <c r="G42" s="152">
        <f t="shared" si="8"/>
        <v>0</v>
      </c>
      <c r="H42" s="153">
        <v>0.00277</v>
      </c>
      <c r="I42" s="153">
        <f t="shared" si="9"/>
        <v>0.145425</v>
      </c>
      <c r="J42" s="153">
        <v>0</v>
      </c>
      <c r="K42" s="153">
        <f t="shared" si="10"/>
        <v>0</v>
      </c>
      <c r="Q42" s="146">
        <v>2</v>
      </c>
      <c r="AA42" s="122">
        <v>12</v>
      </c>
      <c r="AB42" s="122">
        <v>0</v>
      </c>
      <c r="AC42" s="122">
        <v>25</v>
      </c>
      <c r="BB42" s="122">
        <v>2</v>
      </c>
      <c r="BC42" s="122">
        <f t="shared" si="11"/>
        <v>0</v>
      </c>
      <c r="BD42" s="122">
        <f t="shared" si="12"/>
        <v>0</v>
      </c>
      <c r="BE42" s="122">
        <f t="shared" si="13"/>
        <v>0</v>
      </c>
      <c r="BF42" s="122">
        <f t="shared" si="14"/>
        <v>0</v>
      </c>
      <c r="BG42" s="122">
        <f t="shared" si="15"/>
        <v>0</v>
      </c>
    </row>
    <row r="43" spans="1:59" ht="12.75">
      <c r="A43" s="147">
        <v>26</v>
      </c>
      <c r="B43" s="148" t="s">
        <v>140</v>
      </c>
      <c r="C43" s="149" t="s">
        <v>141</v>
      </c>
      <c r="D43" s="150" t="s">
        <v>91</v>
      </c>
      <c r="E43" s="151">
        <v>6.5</v>
      </c>
      <c r="F43" s="151">
        <v>0</v>
      </c>
      <c r="G43" s="152">
        <f t="shared" si="8"/>
        <v>0</v>
      </c>
      <c r="H43" s="153">
        <v>0.00205</v>
      </c>
      <c r="I43" s="153">
        <f t="shared" si="9"/>
        <v>0.013325000000000002</v>
      </c>
      <c r="J43" s="153">
        <v>0</v>
      </c>
      <c r="K43" s="153">
        <f t="shared" si="10"/>
        <v>0</v>
      </c>
      <c r="Q43" s="146">
        <v>2</v>
      </c>
      <c r="AA43" s="122">
        <v>12</v>
      </c>
      <c r="AB43" s="122">
        <v>0</v>
      </c>
      <c r="AC43" s="122">
        <v>26</v>
      </c>
      <c r="BB43" s="122">
        <v>2</v>
      </c>
      <c r="BC43" s="122">
        <f t="shared" si="11"/>
        <v>0</v>
      </c>
      <c r="BD43" s="122">
        <f t="shared" si="12"/>
        <v>0</v>
      </c>
      <c r="BE43" s="122">
        <f t="shared" si="13"/>
        <v>0</v>
      </c>
      <c r="BF43" s="122">
        <f t="shared" si="14"/>
        <v>0</v>
      </c>
      <c r="BG43" s="122">
        <f t="shared" si="15"/>
        <v>0</v>
      </c>
    </row>
    <row r="44" spans="1:59" ht="12.75">
      <c r="A44" s="147">
        <v>27</v>
      </c>
      <c r="B44" s="148" t="s">
        <v>142</v>
      </c>
      <c r="C44" s="149" t="s">
        <v>143</v>
      </c>
      <c r="D44" s="150" t="s">
        <v>137</v>
      </c>
      <c r="E44" s="151">
        <v>6</v>
      </c>
      <c r="F44" s="151">
        <v>0</v>
      </c>
      <c r="G44" s="152">
        <f t="shared" si="8"/>
        <v>0</v>
      </c>
      <c r="H44" s="153">
        <v>0.0001</v>
      </c>
      <c r="I44" s="153">
        <f t="shared" si="9"/>
        <v>0.0006000000000000001</v>
      </c>
      <c r="J44" s="153">
        <v>0</v>
      </c>
      <c r="K44" s="153">
        <f t="shared" si="10"/>
        <v>0</v>
      </c>
      <c r="Q44" s="146">
        <v>2</v>
      </c>
      <c r="AA44" s="122">
        <v>12</v>
      </c>
      <c r="AB44" s="122">
        <v>0</v>
      </c>
      <c r="AC44" s="122">
        <v>27</v>
      </c>
      <c r="BB44" s="122">
        <v>2</v>
      </c>
      <c r="BC44" s="122">
        <f t="shared" si="11"/>
        <v>0</v>
      </c>
      <c r="BD44" s="122">
        <f t="shared" si="12"/>
        <v>0</v>
      </c>
      <c r="BE44" s="122">
        <f t="shared" si="13"/>
        <v>0</v>
      </c>
      <c r="BF44" s="122">
        <f t="shared" si="14"/>
        <v>0</v>
      </c>
      <c r="BG44" s="122">
        <f t="shared" si="15"/>
        <v>0</v>
      </c>
    </row>
    <row r="45" spans="1:59" ht="12.75">
      <c r="A45" s="147">
        <v>28</v>
      </c>
      <c r="B45" s="148" t="s">
        <v>144</v>
      </c>
      <c r="C45" s="149" t="s">
        <v>145</v>
      </c>
      <c r="D45" s="150" t="s">
        <v>137</v>
      </c>
      <c r="E45" s="151">
        <v>6</v>
      </c>
      <c r="F45" s="151">
        <v>0</v>
      </c>
      <c r="G45" s="152">
        <f t="shared" si="8"/>
        <v>0</v>
      </c>
      <c r="H45" s="153">
        <v>0.0001</v>
      </c>
      <c r="I45" s="153">
        <f t="shared" si="9"/>
        <v>0.0006000000000000001</v>
      </c>
      <c r="J45" s="153">
        <v>0</v>
      </c>
      <c r="K45" s="153">
        <f t="shared" si="10"/>
        <v>0</v>
      </c>
      <c r="Q45" s="146">
        <v>2</v>
      </c>
      <c r="AA45" s="122">
        <v>12</v>
      </c>
      <c r="AB45" s="122">
        <v>0</v>
      </c>
      <c r="AC45" s="122">
        <v>28</v>
      </c>
      <c r="BB45" s="122">
        <v>2</v>
      </c>
      <c r="BC45" s="122">
        <f t="shared" si="11"/>
        <v>0</v>
      </c>
      <c r="BD45" s="122">
        <f t="shared" si="12"/>
        <v>0</v>
      </c>
      <c r="BE45" s="122">
        <f t="shared" si="13"/>
        <v>0</v>
      </c>
      <c r="BF45" s="122">
        <f t="shared" si="14"/>
        <v>0</v>
      </c>
      <c r="BG45" s="122">
        <f t="shared" si="15"/>
        <v>0</v>
      </c>
    </row>
    <row r="46" spans="1:59" ht="12.75">
      <c r="A46" s="147">
        <v>29</v>
      </c>
      <c r="B46" s="148" t="s">
        <v>146</v>
      </c>
      <c r="C46" s="149" t="s">
        <v>147</v>
      </c>
      <c r="D46" s="150" t="s">
        <v>70</v>
      </c>
      <c r="E46" s="151">
        <v>3</v>
      </c>
      <c r="F46" s="151">
        <v>0</v>
      </c>
      <c r="G46" s="152">
        <f t="shared" si="8"/>
        <v>0</v>
      </c>
      <c r="H46" s="153">
        <v>0.00359</v>
      </c>
      <c r="I46" s="153">
        <f t="shared" si="9"/>
        <v>0.01077</v>
      </c>
      <c r="J46" s="153">
        <v>0</v>
      </c>
      <c r="K46" s="153">
        <f t="shared" si="10"/>
        <v>0</v>
      </c>
      <c r="Q46" s="146">
        <v>2</v>
      </c>
      <c r="AA46" s="122">
        <v>12</v>
      </c>
      <c r="AB46" s="122">
        <v>0</v>
      </c>
      <c r="AC46" s="122">
        <v>29</v>
      </c>
      <c r="BB46" s="122">
        <v>2</v>
      </c>
      <c r="BC46" s="122">
        <f t="shared" si="11"/>
        <v>0</v>
      </c>
      <c r="BD46" s="122">
        <f t="shared" si="12"/>
        <v>0</v>
      </c>
      <c r="BE46" s="122">
        <f t="shared" si="13"/>
        <v>0</v>
      </c>
      <c r="BF46" s="122">
        <f t="shared" si="14"/>
        <v>0</v>
      </c>
      <c r="BG46" s="122">
        <f t="shared" si="15"/>
        <v>0</v>
      </c>
    </row>
    <row r="47" spans="1:59" ht="12.75">
      <c r="A47" s="147">
        <v>30</v>
      </c>
      <c r="B47" s="148" t="s">
        <v>148</v>
      </c>
      <c r="C47" s="149" t="s">
        <v>149</v>
      </c>
      <c r="D47" s="150" t="s">
        <v>91</v>
      </c>
      <c r="E47" s="151">
        <v>57.1</v>
      </c>
      <c r="F47" s="151">
        <v>0</v>
      </c>
      <c r="G47" s="152">
        <f t="shared" si="8"/>
        <v>0</v>
      </c>
      <c r="H47" s="153">
        <v>0.00299</v>
      </c>
      <c r="I47" s="153">
        <f t="shared" si="9"/>
        <v>0.17072900000000002</v>
      </c>
      <c r="J47" s="153">
        <v>0</v>
      </c>
      <c r="K47" s="153">
        <f t="shared" si="10"/>
        <v>0</v>
      </c>
      <c r="Q47" s="146">
        <v>2</v>
      </c>
      <c r="AA47" s="122">
        <v>12</v>
      </c>
      <c r="AB47" s="122">
        <v>0</v>
      </c>
      <c r="AC47" s="122">
        <v>30</v>
      </c>
      <c r="BB47" s="122">
        <v>2</v>
      </c>
      <c r="BC47" s="122">
        <f t="shared" si="11"/>
        <v>0</v>
      </c>
      <c r="BD47" s="122">
        <f t="shared" si="12"/>
        <v>0</v>
      </c>
      <c r="BE47" s="122">
        <f t="shared" si="13"/>
        <v>0</v>
      </c>
      <c r="BF47" s="122">
        <f t="shared" si="14"/>
        <v>0</v>
      </c>
      <c r="BG47" s="122">
        <f t="shared" si="15"/>
        <v>0</v>
      </c>
    </row>
    <row r="48" spans="1:59" ht="12.75">
      <c r="A48" s="147">
        <v>31</v>
      </c>
      <c r="B48" s="148" t="s">
        <v>150</v>
      </c>
      <c r="C48" s="149" t="s">
        <v>151</v>
      </c>
      <c r="D48" s="150" t="s">
        <v>54</v>
      </c>
      <c r="E48" s="151">
        <v>1.5</v>
      </c>
      <c r="F48" s="151">
        <v>0</v>
      </c>
      <c r="G48" s="152">
        <f t="shared" si="8"/>
        <v>0</v>
      </c>
      <c r="H48" s="153">
        <v>0</v>
      </c>
      <c r="I48" s="153">
        <f t="shared" si="9"/>
        <v>0</v>
      </c>
      <c r="J48" s="153">
        <v>0</v>
      </c>
      <c r="K48" s="153">
        <f t="shared" si="10"/>
        <v>0</v>
      </c>
      <c r="Q48" s="146">
        <v>2</v>
      </c>
      <c r="AA48" s="122">
        <v>12</v>
      </c>
      <c r="AB48" s="122">
        <v>0</v>
      </c>
      <c r="AC48" s="122">
        <v>31</v>
      </c>
      <c r="BB48" s="122">
        <v>2</v>
      </c>
      <c r="BC48" s="122">
        <f t="shared" si="11"/>
        <v>0</v>
      </c>
      <c r="BD48" s="122">
        <f t="shared" si="12"/>
        <v>0</v>
      </c>
      <c r="BE48" s="122">
        <f t="shared" si="13"/>
        <v>0</v>
      </c>
      <c r="BF48" s="122">
        <f t="shared" si="14"/>
        <v>0</v>
      </c>
      <c r="BG48" s="122">
        <f t="shared" si="15"/>
        <v>0</v>
      </c>
    </row>
    <row r="49" spans="1:59" ht="12.75">
      <c r="A49" s="154"/>
      <c r="B49" s="155" t="s">
        <v>71</v>
      </c>
      <c r="C49" s="156" t="str">
        <f>CONCATENATE(B34," ",C34)</f>
        <v>764 Konstrukce klempířské</v>
      </c>
      <c r="D49" s="154"/>
      <c r="E49" s="157"/>
      <c r="F49" s="157"/>
      <c r="G49" s="158">
        <f>SUM(G34:G48)</f>
        <v>0</v>
      </c>
      <c r="H49" s="159"/>
      <c r="I49" s="160">
        <f>SUM(I34:I48)</f>
        <v>0.5369307999999999</v>
      </c>
      <c r="J49" s="159"/>
      <c r="K49" s="160">
        <f>SUM(K34:K48)</f>
        <v>-0.5123800000000001</v>
      </c>
      <c r="Q49" s="146">
        <v>4</v>
      </c>
      <c r="BC49" s="161">
        <f>SUM(BC34:BC48)</f>
        <v>0</v>
      </c>
      <c r="BD49" s="161">
        <f>SUM(BD34:BD48)</f>
        <v>0</v>
      </c>
      <c r="BE49" s="161">
        <f>SUM(BE34:BE48)</f>
        <v>0</v>
      </c>
      <c r="BF49" s="161">
        <f>SUM(BF34:BF48)</f>
        <v>0</v>
      </c>
      <c r="BG49" s="161">
        <f>SUM(BG34:BG48)</f>
        <v>0</v>
      </c>
    </row>
    <row r="50" ht="12.75">
      <c r="E50" s="122"/>
    </row>
    <row r="51" ht="12.75">
      <c r="E51" s="122"/>
    </row>
    <row r="52" ht="12.75">
      <c r="E52" s="122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spans="1:7" ht="12.75">
      <c r="A73" s="162"/>
      <c r="B73" s="162"/>
      <c r="C73" s="162"/>
      <c r="D73" s="162"/>
      <c r="E73" s="162"/>
      <c r="F73" s="162"/>
      <c r="G73" s="162"/>
    </row>
    <row r="74" spans="1:7" ht="12.75">
      <c r="A74" s="162"/>
      <c r="B74" s="162"/>
      <c r="C74" s="162"/>
      <c r="D74" s="162"/>
      <c r="E74" s="162"/>
      <c r="F74" s="162"/>
      <c r="G74" s="162"/>
    </row>
    <row r="75" spans="1:7" ht="12.75">
      <c r="A75" s="162"/>
      <c r="B75" s="162"/>
      <c r="C75" s="162"/>
      <c r="D75" s="162"/>
      <c r="E75" s="162"/>
      <c r="F75" s="162"/>
      <c r="G75" s="162"/>
    </row>
    <row r="76" spans="1:7" ht="12.75">
      <c r="A76" s="162"/>
      <c r="B76" s="162"/>
      <c r="C76" s="162"/>
      <c r="D76" s="162"/>
      <c r="E76" s="162"/>
      <c r="F76" s="162"/>
      <c r="G76" s="16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spans="1:2" ht="12.75">
      <c r="A102" s="163"/>
      <c r="B102" s="163"/>
    </row>
    <row r="103" spans="1:7" ht="12.75">
      <c r="A103" s="162"/>
      <c r="B103" s="162"/>
      <c r="C103" s="165"/>
      <c r="D103" s="165"/>
      <c r="E103" s="166"/>
      <c r="F103" s="165"/>
      <c r="G103" s="167"/>
    </row>
    <row r="104" spans="1:7" ht="12.75">
      <c r="A104" s="168"/>
      <c r="B104" s="168"/>
      <c r="C104" s="162"/>
      <c r="D104" s="162"/>
      <c r="E104" s="169"/>
      <c r="F104" s="162"/>
      <c r="G104" s="162"/>
    </row>
    <row r="105" spans="1:7" ht="12.75">
      <c r="A105" s="162"/>
      <c r="B105" s="162"/>
      <c r="C105" s="162"/>
      <c r="D105" s="162"/>
      <c r="E105" s="169"/>
      <c r="F105" s="162"/>
      <c r="G105" s="162"/>
    </row>
    <row r="106" spans="1:7" ht="12.75">
      <c r="A106" s="162"/>
      <c r="B106" s="162"/>
      <c r="C106" s="162"/>
      <c r="D106" s="162"/>
      <c r="E106" s="169"/>
      <c r="F106" s="162"/>
      <c r="G106" s="162"/>
    </row>
    <row r="107" spans="1:7" ht="12.75">
      <c r="A107" s="162"/>
      <c r="B107" s="162"/>
      <c r="C107" s="162"/>
      <c r="D107" s="162"/>
      <c r="E107" s="169"/>
      <c r="F107" s="162"/>
      <c r="G107" s="162"/>
    </row>
    <row r="108" spans="1:7" ht="12.75">
      <c r="A108" s="162"/>
      <c r="B108" s="162"/>
      <c r="C108" s="162"/>
      <c r="D108" s="162"/>
      <c r="E108" s="169"/>
      <c r="F108" s="162"/>
      <c r="G108" s="162"/>
    </row>
    <row r="109" spans="1:7" ht="12.75">
      <c r="A109" s="162"/>
      <c r="B109" s="162"/>
      <c r="C109" s="162"/>
      <c r="D109" s="162"/>
      <c r="E109" s="169"/>
      <c r="F109" s="162"/>
      <c r="G109" s="162"/>
    </row>
    <row r="110" spans="1:7" ht="12.75">
      <c r="A110" s="162"/>
      <c r="B110" s="162"/>
      <c r="C110" s="162"/>
      <c r="D110" s="162"/>
      <c r="E110" s="169"/>
      <c r="F110" s="162"/>
      <c r="G110" s="162"/>
    </row>
    <row r="111" spans="1:7" ht="12.75">
      <c r="A111" s="162"/>
      <c r="B111" s="162"/>
      <c r="C111" s="162"/>
      <c r="D111" s="162"/>
      <c r="E111" s="169"/>
      <c r="F111" s="162"/>
      <c r="G111" s="162"/>
    </row>
    <row r="112" spans="1:7" ht="12.75">
      <c r="A112" s="162"/>
      <c r="B112" s="162"/>
      <c r="C112" s="162"/>
      <c r="D112" s="162"/>
      <c r="E112" s="169"/>
      <c r="F112" s="162"/>
      <c r="G112" s="162"/>
    </row>
    <row r="113" spans="1:7" ht="12.75">
      <c r="A113" s="162"/>
      <c r="B113" s="162"/>
      <c r="C113" s="162"/>
      <c r="D113" s="162"/>
      <c r="E113" s="169"/>
      <c r="F113" s="162"/>
      <c r="G113" s="162"/>
    </row>
    <row r="114" spans="1:7" ht="12.75">
      <c r="A114" s="162"/>
      <c r="B114" s="162"/>
      <c r="C114" s="162"/>
      <c r="D114" s="162"/>
      <c r="E114" s="169"/>
      <c r="F114" s="162"/>
      <c r="G114" s="162"/>
    </row>
    <row r="115" spans="1:7" ht="12.75">
      <c r="A115" s="162"/>
      <c r="B115" s="162"/>
      <c r="C115" s="162"/>
      <c r="D115" s="162"/>
      <c r="E115" s="169"/>
      <c r="F115" s="162"/>
      <c r="G115" s="162"/>
    </row>
    <row r="116" spans="1:7" ht="12.75">
      <c r="A116" s="162"/>
      <c r="B116" s="162"/>
      <c r="C116" s="162"/>
      <c r="D116" s="162"/>
      <c r="E116" s="169"/>
      <c r="F116" s="162"/>
      <c r="G116" s="162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Šafránková</dc:creator>
  <cp:keywords/>
  <dc:description/>
  <cp:lastModifiedBy>Mahony</cp:lastModifiedBy>
  <dcterms:created xsi:type="dcterms:W3CDTF">2012-03-06T16:47:58Z</dcterms:created>
  <dcterms:modified xsi:type="dcterms:W3CDTF">2012-03-21T10:08:16Z</dcterms:modified>
  <cp:category/>
  <cp:version/>
  <cp:contentType/>
  <cp:contentStatus/>
</cp:coreProperties>
</file>